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0545"/>
  </bookViews>
  <sheets>
    <sheet name="EBL Ebook purchases August 2014" sheetId="1" r:id="rId1"/>
  </sheets>
  <calcPr calcId="0"/>
</workbook>
</file>

<file path=xl/calcChain.xml><?xml version="1.0" encoding="utf-8"?>
<calcChain xmlns="http://schemas.openxmlformats.org/spreadsheetml/2006/main">
  <c r="D13" i="1" l="1"/>
  <c r="E13" i="1"/>
  <c r="D14" i="1"/>
  <c r="E14" i="1"/>
  <c r="D52" i="1"/>
  <c r="E52" i="1"/>
  <c r="D35" i="1"/>
  <c r="E35" i="1"/>
  <c r="D11" i="1"/>
  <c r="E11" i="1"/>
  <c r="D51" i="1"/>
  <c r="E51" i="1"/>
  <c r="D73" i="1"/>
  <c r="E73" i="1"/>
  <c r="D29" i="1"/>
  <c r="E29" i="1"/>
  <c r="D31" i="1"/>
  <c r="E31" i="1"/>
  <c r="D26" i="1"/>
  <c r="E26" i="1"/>
  <c r="D41" i="1"/>
  <c r="E41" i="1"/>
  <c r="D68" i="1"/>
  <c r="E68" i="1"/>
  <c r="D69" i="1"/>
  <c r="E69" i="1"/>
  <c r="D42" i="1"/>
  <c r="E42" i="1"/>
  <c r="D61" i="1"/>
  <c r="E61" i="1"/>
  <c r="D9" i="1"/>
  <c r="E9" i="1"/>
  <c r="D66" i="1"/>
  <c r="E66" i="1"/>
  <c r="D65" i="1"/>
  <c r="E65" i="1"/>
  <c r="D63" i="1"/>
  <c r="E63" i="1"/>
  <c r="D58" i="1"/>
  <c r="E58" i="1"/>
  <c r="D50" i="1"/>
  <c r="E50" i="1"/>
  <c r="D30" i="1"/>
  <c r="E30" i="1"/>
  <c r="D46" i="1"/>
  <c r="E46" i="1"/>
  <c r="D2" i="1"/>
  <c r="E2" i="1"/>
  <c r="D15" i="1"/>
  <c r="E15" i="1"/>
  <c r="D25" i="1"/>
  <c r="E25" i="1"/>
  <c r="D3" i="1"/>
  <c r="E3" i="1"/>
  <c r="D43" i="1"/>
  <c r="E43" i="1"/>
  <c r="D70" i="1"/>
  <c r="E70" i="1"/>
  <c r="D4" i="1"/>
  <c r="E4" i="1"/>
  <c r="D22" i="1"/>
  <c r="E22" i="1"/>
  <c r="D24" i="1"/>
  <c r="E24" i="1"/>
  <c r="D17" i="1"/>
  <c r="E17" i="1"/>
  <c r="D57" i="1"/>
  <c r="E57" i="1"/>
  <c r="D49" i="1"/>
  <c r="E49" i="1"/>
  <c r="D38" i="1"/>
  <c r="E38" i="1"/>
  <c r="D71" i="1"/>
  <c r="E71" i="1"/>
  <c r="D23" i="1"/>
  <c r="E23" i="1"/>
  <c r="D45" i="1"/>
  <c r="E45" i="1"/>
  <c r="D28" i="1"/>
  <c r="E28" i="1"/>
  <c r="D47" i="1"/>
  <c r="E47" i="1"/>
  <c r="D62" i="1"/>
  <c r="E62" i="1"/>
  <c r="D8" i="1"/>
  <c r="E8" i="1"/>
  <c r="D12" i="1"/>
  <c r="E12" i="1"/>
  <c r="D44" i="1"/>
  <c r="E44" i="1"/>
  <c r="D27" i="1"/>
  <c r="E27" i="1"/>
  <c r="D55" i="1"/>
  <c r="E55" i="1"/>
  <c r="D18" i="1"/>
  <c r="E18" i="1"/>
  <c r="D19" i="1"/>
  <c r="E19" i="1"/>
  <c r="D16" i="1"/>
  <c r="E16" i="1"/>
  <c r="D34" i="1"/>
  <c r="E34" i="1"/>
  <c r="D48" i="1"/>
  <c r="E48" i="1"/>
  <c r="D36" i="1"/>
  <c r="E36" i="1"/>
  <c r="D60" i="1"/>
  <c r="E60" i="1"/>
  <c r="D67" i="1"/>
  <c r="E67" i="1"/>
  <c r="D64" i="1"/>
  <c r="E64" i="1"/>
  <c r="D59" i="1"/>
  <c r="E59" i="1"/>
  <c r="D6" i="1"/>
  <c r="E6" i="1"/>
  <c r="D37" i="1"/>
  <c r="E37" i="1"/>
  <c r="D53" i="1"/>
  <c r="E53" i="1"/>
  <c r="D39" i="1"/>
  <c r="E39" i="1"/>
  <c r="D40" i="1"/>
  <c r="E40" i="1"/>
  <c r="D72" i="1"/>
  <c r="E72" i="1"/>
  <c r="D21" i="1"/>
  <c r="E21" i="1"/>
  <c r="D20" i="1"/>
  <c r="E20" i="1"/>
  <c r="D10" i="1"/>
  <c r="E10" i="1"/>
  <c r="D32" i="1"/>
  <c r="E32" i="1"/>
  <c r="D5" i="1"/>
  <c r="E5" i="1"/>
  <c r="D56" i="1"/>
  <c r="E56" i="1"/>
  <c r="D7" i="1"/>
  <c r="E7" i="1"/>
  <c r="D54" i="1"/>
  <c r="E54" i="1"/>
  <c r="D33" i="1"/>
  <c r="E33" i="1"/>
</calcChain>
</file>

<file path=xl/sharedStrings.xml><?xml version="1.0" encoding="utf-8"?>
<sst xmlns="http://schemas.openxmlformats.org/spreadsheetml/2006/main" count="313" uniqueCount="234">
  <si>
    <t>Title</t>
  </si>
  <si>
    <t>Publisher</t>
  </si>
  <si>
    <t>PubDate</t>
  </si>
  <si>
    <t>eISBN13</t>
  </si>
  <si>
    <t>PrintISBN13</t>
  </si>
  <si>
    <t>EBL Category</t>
  </si>
  <si>
    <t>Dewey</t>
  </si>
  <si>
    <t>LCC</t>
  </si>
  <si>
    <t>Clinical Ophthalmology: A Systematic Approach</t>
  </si>
  <si>
    <t>Elsevier Health Sciences UK</t>
  </si>
  <si>
    <t>Clinical Procedures in Primary Eye Care</t>
  </si>
  <si>
    <t>NATO and Western Perceptions of the Soviet Bloc : Alliance Analysis and Reporting, 1951-69</t>
  </si>
  <si>
    <t>Taylor and Francis</t>
  </si>
  <si>
    <t>Military Science</t>
  </si>
  <si>
    <t>355.03109171709045; 355/.03109171709045</t>
  </si>
  <si>
    <t>UA646.3 .C485 2014</t>
  </si>
  <si>
    <t>Xenophon And The History Of His Times</t>
  </si>
  <si>
    <t>Routledge</t>
  </si>
  <si>
    <t>History</t>
  </si>
  <si>
    <t>938.06092; 938/.007202</t>
  </si>
  <si>
    <t>DF229 .D55 1995eb</t>
  </si>
  <si>
    <t>The Scandal of the State : Women, Law, and Citizenship in Postcolonial India</t>
  </si>
  <si>
    <t>Duke University Press</t>
  </si>
  <si>
    <t>Law; Social Science</t>
  </si>
  <si>
    <t>305.42/0954</t>
  </si>
  <si>
    <t>KNS516; KNS516.S86 2003</t>
  </si>
  <si>
    <t>Modern South Asia : History, Culture, Political Economy</t>
  </si>
  <si>
    <t>DS335; DS340.B66 2004eb</t>
  </si>
  <si>
    <t>The Global Land Grab : Beyond the Hype</t>
  </si>
  <si>
    <t>Zed Books</t>
  </si>
  <si>
    <t>Business / Management; Social Science</t>
  </si>
  <si>
    <t>HD1131 .K384 2014</t>
  </si>
  <si>
    <t>Poisoned Wells : The Dirty Politics of African Oil</t>
  </si>
  <si>
    <t>Palgrave Macmillan</t>
  </si>
  <si>
    <t>Business / Management</t>
  </si>
  <si>
    <t>HD9577.A2S53 2007</t>
  </si>
  <si>
    <t>The Red and the Green : The Rise and Fall of Collectivized Agriculture in Marxist Regimes</t>
  </si>
  <si>
    <t>Princeton University Press</t>
  </si>
  <si>
    <t>Social Science</t>
  </si>
  <si>
    <t>306.3/45; 306.345</t>
  </si>
  <si>
    <t>HX550.A37 P79 2014</t>
  </si>
  <si>
    <t>Land, Liberation and Compromise in Southern Africa</t>
  </si>
  <si>
    <t>333.3/168; 333.3168</t>
  </si>
  <si>
    <t>HD1333.A356 A43 2009</t>
  </si>
  <si>
    <t>Islam in Africa South of the Sahara : Essays in Gender Relations and Political Reform</t>
  </si>
  <si>
    <t>Scarecrow Press</t>
  </si>
  <si>
    <t>Religion</t>
  </si>
  <si>
    <t>BP64 .A37 I855 2013</t>
  </si>
  <si>
    <t>A Companion to Medical Anthropology</t>
  </si>
  <si>
    <t>Wiley</t>
  </si>
  <si>
    <t>306.4/61; 306.461</t>
  </si>
  <si>
    <t>GN296.C68 2011</t>
  </si>
  <si>
    <t>A Companion to the Anthropology of Education</t>
  </si>
  <si>
    <t>Social Science; Education</t>
  </si>
  <si>
    <t>LB45.C653 2011</t>
  </si>
  <si>
    <t>Positive Nations and Communities : Collective, Qualitative and Cultural-Sensitive Processes in Positive Psychology</t>
  </si>
  <si>
    <t>Springer</t>
  </si>
  <si>
    <t>Psychology</t>
  </si>
  <si>
    <t>BF204.6</t>
  </si>
  <si>
    <t>Ways of Learning: Learning Theories and Learning Styles in the Classroom</t>
  </si>
  <si>
    <t>Education</t>
  </si>
  <si>
    <t>370.15/23; 370.1523</t>
  </si>
  <si>
    <t>LB1060 .P735 2013</t>
  </si>
  <si>
    <t>Archaeological Theory and Scientific Practice</t>
  </si>
  <si>
    <t>Cambridge University Press</t>
  </si>
  <si>
    <t>CC72 .J66 2002eb</t>
  </si>
  <si>
    <t>On Deep History and the Brain</t>
  </si>
  <si>
    <t>University of California Press</t>
  </si>
  <si>
    <t>History; Geography / Travel</t>
  </si>
  <si>
    <t>D16.9.S62 2008</t>
  </si>
  <si>
    <t>Europe and the People Without History</t>
  </si>
  <si>
    <t>D208 .W64 2012</t>
  </si>
  <si>
    <t>The War That Never Ends : New Perspectives on the Vietnam War</t>
  </si>
  <si>
    <t>The University Press of Kentucky</t>
  </si>
  <si>
    <t>DS557.7 .A675 2014</t>
  </si>
  <si>
    <t>The Etruscan World</t>
  </si>
  <si>
    <t>937.501; 937/.501</t>
  </si>
  <si>
    <t>DG223.3 .E883 2013</t>
  </si>
  <si>
    <t>Guide to Health Informatics, 2Ed</t>
  </si>
  <si>
    <t>Medicine</t>
  </si>
  <si>
    <t>Analysing social policy concepts and language : Comparative and Transnational Perspectives</t>
  </si>
  <si>
    <t>Policy Press</t>
  </si>
  <si>
    <t>Business / Management; Environmental Studies</t>
  </si>
  <si>
    <t>HC79.E5 .B384 2014</t>
  </si>
  <si>
    <t>Deconstructing Flexicurity and Developing Alternative Approaches : Towards New Concepts and Approaches for Employment and Social Policy</t>
  </si>
  <si>
    <t>332.12/042; 332.12042</t>
  </si>
  <si>
    <t>HD5713 .D436 2014</t>
  </si>
  <si>
    <t>Constructive Anarchy : Building Infrastructures of Resistance</t>
  </si>
  <si>
    <t>Ashgate Publishing Ltd</t>
  </si>
  <si>
    <t>Political Science; Social Science</t>
  </si>
  <si>
    <t>320.5/7; 322.44</t>
  </si>
  <si>
    <t>HX833 .S448 2010</t>
  </si>
  <si>
    <t>Analyzing Gender, Intersectionality, and Multiple Inequalities : Global-Transnational and Local Contexts</t>
  </si>
  <si>
    <t>Emerald Group Publishing Limited</t>
  </si>
  <si>
    <t>HQ1075</t>
  </si>
  <si>
    <t>Reconciling Work and Poverty Reduction : How Successful Are European Welfare States?</t>
  </si>
  <si>
    <t>Oxford University Press, USA</t>
  </si>
  <si>
    <t>339.4/6094; 339.46094</t>
  </si>
  <si>
    <t>HD5764.A6 R37 2014</t>
  </si>
  <si>
    <t>Decolonizing Social Work</t>
  </si>
  <si>
    <t>361.3; 362.84</t>
  </si>
  <si>
    <t>HV3176 .D43 2013</t>
  </si>
  <si>
    <t>An Introduction to Moral Philosophy and Moral Education</t>
  </si>
  <si>
    <t>Philosophy</t>
  </si>
  <si>
    <t>The Field Description of Igneous Rocks</t>
  </si>
  <si>
    <t>Science; Science: Geology</t>
  </si>
  <si>
    <t>552.1; 552/.1</t>
  </si>
  <si>
    <t>QE461.T45 2011</t>
  </si>
  <si>
    <t>Higher Education and Civic Engagement : International Perspectives</t>
  </si>
  <si>
    <t>323.''042; 378/.015</t>
  </si>
  <si>
    <t>LC1091.H39 2007</t>
  </si>
  <si>
    <t>Stone Axe Studies III</t>
  </si>
  <si>
    <t>Oxbow Books</t>
  </si>
  <si>
    <t>930.1/2; 930.12</t>
  </si>
  <si>
    <t>GN799.T6 S8 2011</t>
  </si>
  <si>
    <t>Oxford Handbook of Endocrinology and Diabetes</t>
  </si>
  <si>
    <t>Oxford University Press</t>
  </si>
  <si>
    <t>RC649 .W384 2014</t>
  </si>
  <si>
    <t>Realm of St Stephen, The : History of Medieval Hungary, 895-1526</t>
  </si>
  <si>
    <t>I.B.Tauris</t>
  </si>
  <si>
    <t>DB929 .E53 2001</t>
  </si>
  <si>
    <t>The Archaeology of the Medieval English Monarchy</t>
  </si>
  <si>
    <t>DA176 .S74 1999eb</t>
  </si>
  <si>
    <t>Guibert of Nogent : Portrait of a Medieval Mind</t>
  </si>
  <si>
    <t>271.102; 271/.102</t>
  </si>
  <si>
    <t>BX4705.G698 R83</t>
  </si>
  <si>
    <t>The Norman Conquest : England after William the Conqueror</t>
  </si>
  <si>
    <t>Rowman &amp; Littlefield Publishers</t>
  </si>
  <si>
    <t>DA195 .T48 2007</t>
  </si>
  <si>
    <t>The Anglo-Saxons : Synthesis and Achievement</t>
  </si>
  <si>
    <t>Wilfrid Laurier University Press</t>
  </si>
  <si>
    <t>DA152.2</t>
  </si>
  <si>
    <t>Medieval Warfare : A History</t>
  </si>
  <si>
    <t>U37 .M454 1999</t>
  </si>
  <si>
    <t>Crusading and the Crusader States</t>
  </si>
  <si>
    <t>Geography / Travel; History</t>
  </si>
  <si>
    <t>D157 .J68 2014</t>
  </si>
  <si>
    <t>Palgrave Advances in the Crusades</t>
  </si>
  <si>
    <t>D156.58 .P35 2005eb</t>
  </si>
  <si>
    <t>Europe in the High Middle Ages : 1150-1300</t>
  </si>
  <si>
    <t>Western Warfare In The Age Of The Crusades, 1000-1300</t>
  </si>
  <si>
    <t>History; Military Science</t>
  </si>
  <si>
    <t>355.020902; 940.18</t>
  </si>
  <si>
    <t>D809.E8L44 1999eb</t>
  </si>
  <si>
    <t>Franz Kafka : Leben und Werk</t>
  </si>
  <si>
    <t>C.H. Beck</t>
  </si>
  <si>
    <t>Literature; Fine Arts</t>
  </si>
  <si>
    <t>833 912</t>
  </si>
  <si>
    <t>PT2621.A26 Z6753</t>
  </si>
  <si>
    <t>Atlas of Vascular Surgery and Endovascular Therapy : Anatomy and Technique</t>
  </si>
  <si>
    <t>Elsevier Health Sciences</t>
  </si>
  <si>
    <t>RD598.6 .C384 2014</t>
  </si>
  <si>
    <t>Critical Applied Linguistics : A Critical Introduction</t>
  </si>
  <si>
    <t>Language / Linguistics</t>
  </si>
  <si>
    <t>P129.P46 2001</t>
  </si>
  <si>
    <t>Literature in Language Education</t>
  </si>
  <si>
    <t>407.1; 418.0071</t>
  </si>
  <si>
    <t>P51 .H286 2005eb; P51.H286 2</t>
  </si>
  <si>
    <t>Teaching and Researching Writing</t>
  </si>
  <si>
    <t>PE1404 .H95 2013</t>
  </si>
  <si>
    <t>Corpus Linguistics at Work</t>
  </si>
  <si>
    <t>John Benjamins Publishing Company</t>
  </si>
  <si>
    <t>410/.1</t>
  </si>
  <si>
    <t>P128.C68 T64 2001</t>
  </si>
  <si>
    <t>Oedipus and the Couple</t>
  </si>
  <si>
    <t>Karnac Books</t>
  </si>
  <si>
    <t>150.195; 150.1952</t>
  </si>
  <si>
    <t>BF175.5.O33</t>
  </si>
  <si>
    <t>Handbook of Early Literacy Research, Volume 3</t>
  </si>
  <si>
    <t>Guilford Publications</t>
  </si>
  <si>
    <t>LB1139.5 .L35</t>
  </si>
  <si>
    <t>Photography and China</t>
  </si>
  <si>
    <t>Reaktion Books</t>
  </si>
  <si>
    <t>Fine Arts</t>
  </si>
  <si>
    <t>TR101 .R384 2013</t>
  </si>
  <si>
    <t>Feeling Film: Affect and Authenticity in Popular Cinema</t>
  </si>
  <si>
    <t>PN1995.9.E46 S58 2014</t>
  </si>
  <si>
    <t>Ethics of Consumption : The Good Life, Justice, and Global Stewardship</t>
  </si>
  <si>
    <t>Philosophy; Business / Management</t>
  </si>
  <si>
    <t>HB801.E85</t>
  </si>
  <si>
    <t>Transnational Cinema and Ideology : Representing Religion, Identity and Cultural Myths</t>
  </si>
  <si>
    <t>PN1994 .R215 2014</t>
  </si>
  <si>
    <t>Political Spiritualities : The Pentecostal Revolution in Nigeria</t>
  </si>
  <si>
    <t>University of Chicago Press</t>
  </si>
  <si>
    <t>276.69/082; 276.69082</t>
  </si>
  <si>
    <t>BR1644; BR1644.5.N6M37 2009</t>
  </si>
  <si>
    <t>City of God : Christian Citizenship in Postwar Guatemala</t>
  </si>
  <si>
    <t>277.2811083; 289.9/40972811; 289.940972811</t>
  </si>
  <si>
    <t>BV3777.G9</t>
  </si>
  <si>
    <t>Tomas Gutierrez Alea : The Dialectics of a Filmmaker</t>
  </si>
  <si>
    <t>791.43/0233/092; 791.430233092</t>
  </si>
  <si>
    <t>PN1998.3.G874 S37 2014</t>
  </si>
  <si>
    <t>Nyerere : The Early Years</t>
  </si>
  <si>
    <t>Boydell &amp; Brewer Group Ltd</t>
  </si>
  <si>
    <t>967.804/092</t>
  </si>
  <si>
    <t>DT448.25 .N9</t>
  </si>
  <si>
    <t>Rethinking Development Geographies</t>
  </si>
  <si>
    <t>330.9; 338.9</t>
  </si>
  <si>
    <t>HF1027.M23 2003eb</t>
  </si>
  <si>
    <t>Approaches to Human Geography</t>
  </si>
  <si>
    <t>SAGE Publications</t>
  </si>
  <si>
    <t>Environmental Studies; Social Science</t>
  </si>
  <si>
    <t>GF41</t>
  </si>
  <si>
    <t>Popular Music : Topics, Trends &amp; Trajectories</t>
  </si>
  <si>
    <t>Introducing Just Sustainabilities : Policy, Planning, and Practice</t>
  </si>
  <si>
    <t>HN49.C6 .A384 2013</t>
  </si>
  <si>
    <t>Sustainable Communities and the Challenge of Environmental Justice</t>
  </si>
  <si>
    <t>NYU Press</t>
  </si>
  <si>
    <t>Environmental Studies</t>
  </si>
  <si>
    <t>GE220 .A34 2005</t>
  </si>
  <si>
    <t>Past Imperfect : French Intellectuals, 1944-1956</t>
  </si>
  <si>
    <t>History; Social Science</t>
  </si>
  <si>
    <t>305.5/52094409044</t>
  </si>
  <si>
    <t>DC33.7 .J842 2011</t>
  </si>
  <si>
    <t>Measuring Second Language Vocabulary Acquisition</t>
  </si>
  <si>
    <t>Channel View Publications</t>
  </si>
  <si>
    <t>P53.9</t>
  </si>
  <si>
    <t>The Birth of the West : Rome, Germany, France, and the Creation of Europe in the Tenth Century</t>
  </si>
  <si>
    <t>PublicAffairs</t>
  </si>
  <si>
    <t>940.1/44; 940.144</t>
  </si>
  <si>
    <t>D123 .C65 2013</t>
  </si>
  <si>
    <t>Iran and the United States : An Insider’s View on the Failed Past and the Road to Peace</t>
  </si>
  <si>
    <t>Bloomsbury Publishing</t>
  </si>
  <si>
    <t>Political Science</t>
  </si>
  <si>
    <t>The Anthropology of Climate Change : An Integrated Critical Perspective</t>
  </si>
  <si>
    <t>Engaging Social Justice : Critical Studies of 21st Century Social Transformation</t>
  </si>
  <si>
    <t>BRILL</t>
  </si>
  <si>
    <t>303.3/72</t>
  </si>
  <si>
    <t>HM671.E54 2009</t>
  </si>
  <si>
    <t>Social Sustainability in Urban Areas : Communities, Connectivity and the Urban Fabric</t>
  </si>
  <si>
    <t>HT151 .S6213 2010</t>
  </si>
  <si>
    <t>Eradication : Ridding the World of Diseases Forever?</t>
  </si>
  <si>
    <t>Health; Social Science</t>
  </si>
  <si>
    <t>RA643 .S76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</si>
</sst>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6" fillId="0" borderId="0" xfId="0" applyFont="1"/>
    <xf numFmtId="0" fontId="0" fillId="0" borderId="10" xfId="0" applyBorder="1"/>
    <xf numFmtId="14" fontId="0" fillId="0" borderId="10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left"/>
    </xf>
    <xf numFmtId="0" fontId="16" fillId="0" borderId="13" xfId="0" applyFont="1" applyBorder="1"/>
    <xf numFmtId="0" fontId="16" fillId="0" borderId="14" xfId="0" applyFont="1" applyBorder="1"/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H1048576" totalsRowShown="0" headerRowDxfId="0" headerRowBorderDxfId="10" tableBorderDxfId="11" totalsRowBorderDxfId="9">
  <autoFilter ref="A1:H1048576"/>
  <tableColumns count="8">
    <tableColumn id="1" name="Title" dataDxfId="8"/>
    <tableColumn id="2" name="Publisher" dataDxfId="7"/>
    <tableColumn id="3" name="PubDate" dataDxfId="6"/>
    <tableColumn id="4" name="eISBN13" dataDxfId="5"/>
    <tableColumn id="5" name="PrintISBN13" dataDxfId="4"/>
    <tableColumn id="6" name="EBL Category" dataDxfId="3"/>
    <tableColumn id="7" name="Dewey" dataDxfId="2"/>
    <tableColumn id="8" name="LCC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576"/>
  <sheetViews>
    <sheetView tabSelected="1" workbookViewId="0">
      <selection activeCell="A2" sqref="A2:A73"/>
    </sheetView>
  </sheetViews>
  <sheetFormatPr defaultRowHeight="15" x14ac:dyDescent="0.25"/>
  <cols>
    <col min="1" max="1" width="73.140625" style="5" customWidth="1"/>
    <col min="2" max="2" width="34.85546875" style="2" customWidth="1"/>
    <col min="3" max="3" width="13" style="2" customWidth="1"/>
    <col min="4" max="4" width="16" style="2" customWidth="1"/>
    <col min="5" max="5" width="17.7109375" style="2" customWidth="1"/>
    <col min="6" max="6" width="44.140625" style="2" customWidth="1"/>
    <col min="7" max="7" width="18.42578125" style="4" customWidth="1"/>
    <col min="8" max="8" width="29.7109375" style="6" customWidth="1"/>
  </cols>
  <sheetData>
    <row r="1" spans="1:8" s="1" customFormat="1" x14ac:dyDescent="0.2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10" t="s">
        <v>7</v>
      </c>
    </row>
    <row r="2" spans="1:8" x14ac:dyDescent="0.25">
      <c r="A2" s="5" t="s">
        <v>87</v>
      </c>
      <c r="B2" s="2" t="s">
        <v>88</v>
      </c>
      <c r="C2" s="3">
        <v>40422</v>
      </c>
      <c r="D2" s="2" t="str">
        <f>"9781409404033"</f>
        <v>9781409404033</v>
      </c>
      <c r="E2" s="2" t="str">
        <f>"9781409404026"</f>
        <v>9781409404026</v>
      </c>
      <c r="F2" s="2" t="s">
        <v>89</v>
      </c>
      <c r="G2" s="4" t="s">
        <v>90</v>
      </c>
      <c r="H2" s="6" t="s">
        <v>91</v>
      </c>
    </row>
    <row r="3" spans="1:8" x14ac:dyDescent="0.25">
      <c r="A3" s="5" t="s">
        <v>99</v>
      </c>
      <c r="B3" s="2" t="s">
        <v>88</v>
      </c>
      <c r="C3" s="3">
        <v>41453</v>
      </c>
      <c r="D3" s="2" t="str">
        <f>"9781409426325"</f>
        <v>9781409426325</v>
      </c>
      <c r="E3" s="2" t="str">
        <f>"9781409426318"</f>
        <v>9781409426318</v>
      </c>
      <c r="F3" s="2" t="s">
        <v>38</v>
      </c>
      <c r="G3" s="4" t="s">
        <v>100</v>
      </c>
      <c r="H3" s="6" t="s">
        <v>101</v>
      </c>
    </row>
    <row r="4" spans="1:8" x14ac:dyDescent="0.25">
      <c r="A4" s="5" t="s">
        <v>108</v>
      </c>
      <c r="B4" s="2" t="s">
        <v>88</v>
      </c>
      <c r="C4" s="3">
        <v>39448</v>
      </c>
      <c r="D4" s="2" t="str">
        <f>"9780754688808"</f>
        <v>9780754688808</v>
      </c>
      <c r="E4" s="2" t="str">
        <f>"9780754648895"</f>
        <v>9780754648895</v>
      </c>
      <c r="F4" s="2" t="s">
        <v>60</v>
      </c>
      <c r="G4" s="4" t="s">
        <v>109</v>
      </c>
      <c r="H4" s="6" t="s">
        <v>110</v>
      </c>
    </row>
    <row r="5" spans="1:8" x14ac:dyDescent="0.25">
      <c r="A5" s="5" t="s">
        <v>221</v>
      </c>
      <c r="B5" s="2" t="s">
        <v>222</v>
      </c>
      <c r="C5" s="3">
        <v>41809</v>
      </c>
      <c r="D5" s="2" t="str">
        <f>"9781628928709"</f>
        <v>9781628928709</v>
      </c>
      <c r="E5" s="2" t="str">
        <f>"9781628920079"</f>
        <v>9781628920079</v>
      </c>
      <c r="F5" s="2" t="s">
        <v>223</v>
      </c>
      <c r="G5" s="4">
        <v>327.55072999999999</v>
      </c>
    </row>
    <row r="6" spans="1:8" x14ac:dyDescent="0.25">
      <c r="A6" s="5" t="s">
        <v>192</v>
      </c>
      <c r="B6" s="2" t="s">
        <v>193</v>
      </c>
      <c r="C6" s="3">
        <v>41809</v>
      </c>
      <c r="D6" s="2" t="str">
        <f>"9781782042969"</f>
        <v>9781782042969</v>
      </c>
      <c r="E6" s="2" t="str">
        <f>"9781847010902"</f>
        <v>9781847010902</v>
      </c>
      <c r="F6" s="2" t="s">
        <v>18</v>
      </c>
      <c r="G6" s="4" t="s">
        <v>194</v>
      </c>
      <c r="H6" s="6" t="s">
        <v>195</v>
      </c>
    </row>
    <row r="7" spans="1:8" x14ac:dyDescent="0.25">
      <c r="A7" s="5" t="s">
        <v>225</v>
      </c>
      <c r="B7" s="2" t="s">
        <v>226</v>
      </c>
      <c r="C7" s="3">
        <v>39814</v>
      </c>
      <c r="D7" s="2" t="str">
        <f>"9789047429982"</f>
        <v>9789047429982</v>
      </c>
      <c r="E7" s="2" t="str">
        <f>"9789004176546"</f>
        <v>9789004176546</v>
      </c>
      <c r="F7" s="2" t="s">
        <v>38</v>
      </c>
      <c r="G7" s="4" t="s">
        <v>227</v>
      </c>
      <c r="H7" s="6" t="s">
        <v>228</v>
      </c>
    </row>
    <row r="8" spans="1:8" x14ac:dyDescent="0.25">
      <c r="A8" s="5" t="s">
        <v>144</v>
      </c>
      <c r="B8" s="2" t="s">
        <v>145</v>
      </c>
      <c r="C8" s="3">
        <v>40585</v>
      </c>
      <c r="D8" s="2" t="str">
        <f>"9783406615313"</f>
        <v>9783406615313</v>
      </c>
      <c r="E8" s="2" t="str">
        <f>"9783406562730"</f>
        <v>9783406562730</v>
      </c>
      <c r="F8" s="2" t="s">
        <v>146</v>
      </c>
      <c r="G8" s="4" t="s">
        <v>147</v>
      </c>
      <c r="H8" s="6" t="s">
        <v>148</v>
      </c>
    </row>
    <row r="9" spans="1:8" x14ac:dyDescent="0.25">
      <c r="A9" s="5" t="s">
        <v>63</v>
      </c>
      <c r="B9" s="2" t="s">
        <v>64</v>
      </c>
      <c r="C9" s="3">
        <v>37231</v>
      </c>
      <c r="D9" s="2" t="str">
        <f>"9780511046636"</f>
        <v>9780511046636</v>
      </c>
      <c r="E9" s="2" t="str">
        <f>"9780521790604"</f>
        <v>9780521790604</v>
      </c>
      <c r="F9" s="2" t="s">
        <v>18</v>
      </c>
      <c r="G9" s="4">
        <v>930.101</v>
      </c>
      <c r="H9" s="6" t="s">
        <v>65</v>
      </c>
    </row>
    <row r="10" spans="1:8" x14ac:dyDescent="0.25">
      <c r="A10" s="5" t="s">
        <v>214</v>
      </c>
      <c r="B10" s="2" t="s">
        <v>215</v>
      </c>
      <c r="C10" s="3">
        <v>40092</v>
      </c>
      <c r="D10" s="2" t="str">
        <f>"9781847692092"</f>
        <v>9781847692092</v>
      </c>
      <c r="E10" s="2" t="str">
        <f>"9781847692085"</f>
        <v>9781847692085</v>
      </c>
      <c r="F10" s="2" t="s">
        <v>153</v>
      </c>
      <c r="G10" s="4">
        <v>401.93</v>
      </c>
      <c r="H10" s="6" t="s">
        <v>216</v>
      </c>
    </row>
    <row r="11" spans="1:8" x14ac:dyDescent="0.25">
      <c r="A11" s="5" t="s">
        <v>21</v>
      </c>
      <c r="B11" s="2" t="s">
        <v>22</v>
      </c>
      <c r="C11" s="3">
        <v>37699</v>
      </c>
      <c r="D11" s="2" t="str">
        <f>"9780822384830"</f>
        <v>9780822384830</v>
      </c>
      <c r="E11" s="2" t="str">
        <f>"9780822330356"</f>
        <v>9780822330356</v>
      </c>
      <c r="F11" s="2" t="s">
        <v>23</v>
      </c>
      <c r="G11" s="4" t="s">
        <v>24</v>
      </c>
      <c r="H11" s="6" t="s">
        <v>25</v>
      </c>
    </row>
    <row r="12" spans="1:8" x14ac:dyDescent="0.25">
      <c r="A12" s="5" t="s">
        <v>149</v>
      </c>
      <c r="B12" s="2" t="s">
        <v>150</v>
      </c>
      <c r="C12" s="3">
        <v>41647</v>
      </c>
      <c r="D12" s="2" t="str">
        <f>"9781455759408"</f>
        <v>9781455759408</v>
      </c>
      <c r="E12" s="2" t="str">
        <f>"9781416068419"</f>
        <v>9781416068419</v>
      </c>
      <c r="F12" s="2" t="s">
        <v>79</v>
      </c>
      <c r="G12" s="4">
        <v>617.41300000000001</v>
      </c>
      <c r="H12" s="6" t="s">
        <v>151</v>
      </c>
    </row>
    <row r="13" spans="1:8" x14ac:dyDescent="0.25">
      <c r="A13" s="5" t="s">
        <v>8</v>
      </c>
      <c r="B13" s="2" t="s">
        <v>9</v>
      </c>
      <c r="C13" s="3">
        <v>40661</v>
      </c>
      <c r="D13" s="2" t="str">
        <f>"9780702045110"</f>
        <v>9780702045110</v>
      </c>
      <c r="E13" s="2" t="str">
        <f>"9780702040931"</f>
        <v>9780702040931</v>
      </c>
    </row>
    <row r="14" spans="1:8" x14ac:dyDescent="0.25">
      <c r="A14" s="5" t="s">
        <v>10</v>
      </c>
      <c r="B14" s="2" t="s">
        <v>9</v>
      </c>
      <c r="C14" s="3">
        <v>41499</v>
      </c>
      <c r="D14" s="2" t="str">
        <f>"9780702052842"</f>
        <v>9780702052842</v>
      </c>
      <c r="E14" s="2" t="str">
        <f>"9780702051944"</f>
        <v>9780702051944</v>
      </c>
    </row>
    <row r="15" spans="1:8" x14ac:dyDescent="0.25">
      <c r="A15" s="5" t="s">
        <v>92</v>
      </c>
      <c r="B15" s="2" t="s">
        <v>93</v>
      </c>
      <c r="C15" s="3">
        <v>40703</v>
      </c>
      <c r="D15" s="2" t="str">
        <f>"9780857247445"</f>
        <v>9780857247445</v>
      </c>
      <c r="E15" s="2" t="str">
        <f>"9780857247438"</f>
        <v>9780857247438</v>
      </c>
      <c r="F15" s="2" t="s">
        <v>38</v>
      </c>
      <c r="G15" s="4">
        <v>305.3</v>
      </c>
      <c r="H15" s="6" t="s">
        <v>94</v>
      </c>
    </row>
    <row r="16" spans="1:8" x14ac:dyDescent="0.25">
      <c r="A16" s="5" t="s">
        <v>168</v>
      </c>
      <c r="B16" s="2" t="s">
        <v>169</v>
      </c>
      <c r="C16" s="3">
        <v>40506</v>
      </c>
      <c r="D16" s="2" t="str">
        <f>"9781609180287"</f>
        <v>9781609180287</v>
      </c>
      <c r="E16" s="2" t="str">
        <f>"9781609180270"</f>
        <v>9781609180270</v>
      </c>
      <c r="F16" s="2" t="s">
        <v>60</v>
      </c>
      <c r="G16" s="4">
        <v>372.6</v>
      </c>
      <c r="H16" s="6" t="s">
        <v>170</v>
      </c>
    </row>
    <row r="17" spans="1:8" x14ac:dyDescent="0.25">
      <c r="A17" s="5" t="s">
        <v>118</v>
      </c>
      <c r="B17" s="2" t="s">
        <v>119</v>
      </c>
      <c r="C17" s="3">
        <v>36944</v>
      </c>
      <c r="D17" s="2" t="str">
        <f>"9780857716217"</f>
        <v>9780857716217</v>
      </c>
      <c r="E17" s="2" t="str">
        <f>"9781860640612"</f>
        <v>9781860640612</v>
      </c>
      <c r="F17" s="2" t="s">
        <v>18</v>
      </c>
      <c r="G17" s="4">
        <v>943.90200000000004</v>
      </c>
      <c r="H17" s="6" t="s">
        <v>120</v>
      </c>
    </row>
    <row r="18" spans="1:8" x14ac:dyDescent="0.25">
      <c r="A18" s="5" t="s">
        <v>160</v>
      </c>
      <c r="B18" s="2" t="s">
        <v>161</v>
      </c>
      <c r="C18" s="3">
        <v>36992</v>
      </c>
      <c r="D18" s="2" t="str">
        <f>"9789027285447"</f>
        <v>9789027285447</v>
      </c>
      <c r="E18" s="2" t="str">
        <f>""</f>
        <v/>
      </c>
      <c r="F18" s="2" t="s">
        <v>153</v>
      </c>
      <c r="G18" s="4" t="s">
        <v>162</v>
      </c>
      <c r="H18" s="6" t="s">
        <v>163</v>
      </c>
    </row>
    <row r="19" spans="1:8" x14ac:dyDescent="0.25">
      <c r="A19" s="5" t="s">
        <v>164</v>
      </c>
      <c r="B19" s="2" t="s">
        <v>165</v>
      </c>
      <c r="C19" s="3">
        <v>38352</v>
      </c>
      <c r="D19" s="2" t="str">
        <f>"9781849404358"</f>
        <v>9781849404358</v>
      </c>
      <c r="E19" s="2" t="str">
        <f>"9781855759220"</f>
        <v>9781855759220</v>
      </c>
      <c r="F19" s="2" t="s">
        <v>57</v>
      </c>
      <c r="G19" s="4" t="s">
        <v>166</v>
      </c>
      <c r="H19" s="6" t="s">
        <v>167</v>
      </c>
    </row>
    <row r="20" spans="1:8" x14ac:dyDescent="0.25">
      <c r="A20" s="5" t="s">
        <v>210</v>
      </c>
      <c r="B20" s="2" t="s">
        <v>207</v>
      </c>
      <c r="C20" s="3">
        <v>40664</v>
      </c>
      <c r="D20" s="2" t="str">
        <f>"9780814743928"</f>
        <v>9780814743928</v>
      </c>
      <c r="E20" s="2" t="str">
        <f>"9780814743560"</f>
        <v>9780814743560</v>
      </c>
      <c r="F20" s="2" t="s">
        <v>211</v>
      </c>
      <c r="G20" s="4" t="s">
        <v>212</v>
      </c>
      <c r="H20" s="6" t="s">
        <v>213</v>
      </c>
    </row>
    <row r="21" spans="1:8" x14ac:dyDescent="0.25">
      <c r="A21" s="5" t="s">
        <v>206</v>
      </c>
      <c r="B21" s="2" t="s">
        <v>207</v>
      </c>
      <c r="C21" s="3">
        <v>38565</v>
      </c>
      <c r="D21" s="2" t="str">
        <f>"9780814707746"</f>
        <v>9780814707746</v>
      </c>
      <c r="E21" s="2" t="str">
        <f>"9780814707104"</f>
        <v>9780814707104</v>
      </c>
      <c r="F21" s="2" t="s">
        <v>208</v>
      </c>
      <c r="G21" s="4">
        <v>363.7</v>
      </c>
      <c r="H21" s="6" t="s">
        <v>209</v>
      </c>
    </row>
    <row r="22" spans="1:8" x14ac:dyDescent="0.25">
      <c r="A22" s="5" t="s">
        <v>111</v>
      </c>
      <c r="B22" s="2" t="s">
        <v>112</v>
      </c>
      <c r="C22" s="3">
        <v>40617</v>
      </c>
      <c r="D22" s="2" t="str">
        <f>"9781842175965"</f>
        <v>9781842175965</v>
      </c>
      <c r="E22" s="2" t="str">
        <f>"9781842174210"</f>
        <v>9781842174210</v>
      </c>
      <c r="F22" s="2" t="s">
        <v>18</v>
      </c>
      <c r="G22" s="4" t="s">
        <v>113</v>
      </c>
      <c r="H22" s="6" t="s">
        <v>114</v>
      </c>
    </row>
    <row r="23" spans="1:8" x14ac:dyDescent="0.25">
      <c r="A23" s="5" t="s">
        <v>132</v>
      </c>
      <c r="B23" s="2" t="s">
        <v>116</v>
      </c>
      <c r="C23" s="3">
        <v>36398</v>
      </c>
      <c r="D23" s="2" t="str">
        <f>"9780191542527"</f>
        <v>9780191542527</v>
      </c>
      <c r="E23" s="2" t="str">
        <f>"9780198206392"</f>
        <v>9780198206392</v>
      </c>
      <c r="F23" s="2" t="s">
        <v>13</v>
      </c>
      <c r="G23" s="4">
        <v>355.00940902000002</v>
      </c>
      <c r="H23" s="6" t="s">
        <v>133</v>
      </c>
    </row>
    <row r="24" spans="1:8" x14ac:dyDescent="0.25">
      <c r="A24" s="5" t="s">
        <v>115</v>
      </c>
      <c r="B24" s="2" t="s">
        <v>116</v>
      </c>
      <c r="C24" s="3">
        <v>41694</v>
      </c>
      <c r="D24" s="2" t="str">
        <f>"9780191503016"</f>
        <v>9780191503016</v>
      </c>
      <c r="E24" s="2" t="str">
        <f>"9780199644438"</f>
        <v>9780199644438</v>
      </c>
      <c r="F24" s="2" t="s">
        <v>79</v>
      </c>
      <c r="G24" s="4">
        <v>616.4</v>
      </c>
      <c r="H24" s="6" t="s">
        <v>117</v>
      </c>
    </row>
    <row r="25" spans="1:8" x14ac:dyDescent="0.25">
      <c r="A25" s="5" t="s">
        <v>95</v>
      </c>
      <c r="B25" s="2" t="s">
        <v>96</v>
      </c>
      <c r="C25" s="3">
        <v>41590</v>
      </c>
      <c r="D25" s="2" t="str">
        <f>"9780199926596"</f>
        <v>9780199926596</v>
      </c>
      <c r="E25" s="2" t="str">
        <f>"9780199926589"</f>
        <v>9780199926589</v>
      </c>
      <c r="F25" s="2" t="s">
        <v>34</v>
      </c>
      <c r="G25" s="4" t="s">
        <v>97</v>
      </c>
      <c r="H25" s="6" t="s">
        <v>98</v>
      </c>
    </row>
    <row r="26" spans="1:8" x14ac:dyDescent="0.25">
      <c r="A26" s="5" t="s">
        <v>41</v>
      </c>
      <c r="B26" s="2" t="s">
        <v>33</v>
      </c>
      <c r="C26" s="3">
        <v>40115</v>
      </c>
      <c r="D26" s="2" t="str">
        <f>"9780230250970"</f>
        <v>9780230250970</v>
      </c>
      <c r="E26" s="2" t="str">
        <f>"9780230230842"</f>
        <v>9780230230842</v>
      </c>
      <c r="F26" s="2" t="s">
        <v>34</v>
      </c>
      <c r="G26" s="4" t="s">
        <v>42</v>
      </c>
      <c r="H26" s="6" t="s">
        <v>43</v>
      </c>
    </row>
    <row r="27" spans="1:8" x14ac:dyDescent="0.25">
      <c r="A27" s="5" t="s">
        <v>155</v>
      </c>
      <c r="B27" s="2" t="s">
        <v>33</v>
      </c>
      <c r="C27" s="3">
        <v>38603</v>
      </c>
      <c r="D27" s="2" t="str">
        <f>"9780230502727"</f>
        <v>9780230502727</v>
      </c>
      <c r="E27" s="2" t="str">
        <f>"9781403943361"</f>
        <v>9781403943361</v>
      </c>
      <c r="F27" s="2" t="s">
        <v>153</v>
      </c>
      <c r="G27" s="4" t="s">
        <v>156</v>
      </c>
      <c r="H27" s="6" t="s">
        <v>157</v>
      </c>
    </row>
    <row r="28" spans="1:8" x14ac:dyDescent="0.25">
      <c r="A28" s="5" t="s">
        <v>137</v>
      </c>
      <c r="B28" s="2" t="s">
        <v>33</v>
      </c>
      <c r="C28" s="3">
        <v>38442</v>
      </c>
      <c r="D28" s="2" t="str">
        <f>"9780230524095"</f>
        <v>9780230524095</v>
      </c>
      <c r="E28" s="2" t="str">
        <f>"9781403912367"</f>
        <v>9781403912367</v>
      </c>
      <c r="F28" s="2" t="s">
        <v>68</v>
      </c>
      <c r="G28" s="4">
        <v>909.07</v>
      </c>
      <c r="H28" s="6" t="s">
        <v>138</v>
      </c>
    </row>
    <row r="29" spans="1:8" x14ac:dyDescent="0.25">
      <c r="A29" s="5" t="s">
        <v>32</v>
      </c>
      <c r="B29" s="2" t="s">
        <v>33</v>
      </c>
      <c r="C29" s="3">
        <v>39161</v>
      </c>
      <c r="D29" s="2" t="str">
        <f>"9780230610842"</f>
        <v>9780230610842</v>
      </c>
      <c r="E29" s="2" t="str">
        <f>"9781403971944"</f>
        <v>9781403971944</v>
      </c>
      <c r="F29" s="2" t="s">
        <v>34</v>
      </c>
      <c r="G29" s="4">
        <v>338.27282095999999</v>
      </c>
      <c r="H29" s="6" t="s">
        <v>35</v>
      </c>
    </row>
    <row r="30" spans="1:8" x14ac:dyDescent="0.25">
      <c r="A30" s="5" t="s">
        <v>80</v>
      </c>
      <c r="B30" s="2" t="s">
        <v>81</v>
      </c>
      <c r="C30" s="3">
        <v>41754</v>
      </c>
      <c r="D30" s="2" t="str">
        <f>"9781447306450"</f>
        <v>9781447306450</v>
      </c>
      <c r="E30" s="2" t="str">
        <f>"9781447306443"</f>
        <v>9781447306443</v>
      </c>
      <c r="F30" s="2" t="s">
        <v>82</v>
      </c>
      <c r="G30" s="4">
        <v>363.7</v>
      </c>
      <c r="H30" s="6" t="s">
        <v>83</v>
      </c>
    </row>
    <row r="31" spans="1:8" x14ac:dyDescent="0.25">
      <c r="A31" s="5" t="s">
        <v>36</v>
      </c>
      <c r="B31" s="2" t="s">
        <v>37</v>
      </c>
      <c r="C31" s="3">
        <v>41834</v>
      </c>
      <c r="D31" s="2" t="str">
        <f>"9781400862795"</f>
        <v>9781400862795</v>
      </c>
      <c r="E31" s="2" t="str">
        <f>""</f>
        <v/>
      </c>
      <c r="F31" s="2" t="s">
        <v>38</v>
      </c>
      <c r="G31" s="4" t="s">
        <v>39</v>
      </c>
      <c r="H31" s="6" t="s">
        <v>40</v>
      </c>
    </row>
    <row r="32" spans="1:8" x14ac:dyDescent="0.25">
      <c r="A32" s="5" t="s">
        <v>217</v>
      </c>
      <c r="B32" s="2" t="s">
        <v>218</v>
      </c>
      <c r="C32" s="3">
        <v>41317</v>
      </c>
      <c r="D32" s="2" t="str">
        <f>"9781610390149"</f>
        <v>9781610390149</v>
      </c>
      <c r="E32" s="2" t="str">
        <f>"9781610393683"</f>
        <v>9781610393683</v>
      </c>
      <c r="F32" s="2" t="s">
        <v>18</v>
      </c>
      <c r="G32" s="4" t="s">
        <v>219</v>
      </c>
      <c r="H32" s="6" t="s">
        <v>220</v>
      </c>
    </row>
    <row r="33" spans="1:8" x14ac:dyDescent="0.25">
      <c r="A33" s="5" t="s">
        <v>231</v>
      </c>
      <c r="B33" s="2" t="s">
        <v>172</v>
      </c>
      <c r="C33" s="3">
        <v>41320</v>
      </c>
      <c r="D33" s="2" t="str">
        <f>"9781861899675"</f>
        <v>9781861899675</v>
      </c>
      <c r="E33" s="2" t="str">
        <f>"9781861898616"</f>
        <v>9781861898616</v>
      </c>
      <c r="F33" s="2" t="s">
        <v>232</v>
      </c>
      <c r="G33" s="4">
        <v>362.7</v>
      </c>
      <c r="H33" s="6" t="s">
        <v>233</v>
      </c>
    </row>
    <row r="34" spans="1:8" x14ac:dyDescent="0.25">
      <c r="A34" s="5" t="s">
        <v>171</v>
      </c>
      <c r="B34" s="2" t="s">
        <v>172</v>
      </c>
      <c r="C34" s="3">
        <v>41426</v>
      </c>
      <c r="D34" s="2" t="str">
        <f>"9781780232478"</f>
        <v>9781780232478</v>
      </c>
      <c r="E34" s="2" t="str">
        <f>"9781861899118"</f>
        <v>9781861899118</v>
      </c>
      <c r="F34" s="2" t="s">
        <v>173</v>
      </c>
      <c r="G34" s="4">
        <v>770.95100000000002</v>
      </c>
      <c r="H34" s="6" t="s">
        <v>174</v>
      </c>
    </row>
    <row r="35" spans="1:8" x14ac:dyDescent="0.25">
      <c r="A35" s="5" t="s">
        <v>16</v>
      </c>
      <c r="B35" s="2" t="s">
        <v>17</v>
      </c>
      <c r="C35" s="3">
        <v>34788</v>
      </c>
      <c r="D35" s="2" t="str">
        <f>"9780203421383"</f>
        <v>9780203421383</v>
      </c>
      <c r="E35" s="2" t="str">
        <f>"9780415091398"</f>
        <v>9780415091398</v>
      </c>
      <c r="F35" s="2" t="s">
        <v>18</v>
      </c>
      <c r="G35" s="4" t="s">
        <v>19</v>
      </c>
      <c r="H35" s="6" t="s">
        <v>20</v>
      </c>
    </row>
    <row r="36" spans="1:8" x14ac:dyDescent="0.25">
      <c r="A36" s="5" t="s">
        <v>177</v>
      </c>
      <c r="B36" s="2" t="s">
        <v>127</v>
      </c>
      <c r="C36" s="3">
        <v>36526</v>
      </c>
      <c r="D36" s="2" t="str">
        <f>"9780585165301"</f>
        <v>9780585165301</v>
      </c>
      <c r="E36" s="2" t="str">
        <f>"9780847684946"</f>
        <v>9780847684946</v>
      </c>
      <c r="F36" s="2" t="s">
        <v>178</v>
      </c>
      <c r="G36" s="4">
        <v>179.1</v>
      </c>
      <c r="H36" s="6" t="s">
        <v>179</v>
      </c>
    </row>
    <row r="37" spans="1:8" x14ac:dyDescent="0.25">
      <c r="A37" s="5" t="s">
        <v>177</v>
      </c>
      <c r="B37" s="2" t="s">
        <v>127</v>
      </c>
      <c r="C37" s="3">
        <v>36526</v>
      </c>
      <c r="D37" s="2" t="str">
        <f>"9780585165301"</f>
        <v>9780585165301</v>
      </c>
      <c r="E37" s="2" t="str">
        <f>"9780847684946"</f>
        <v>9780847684946</v>
      </c>
      <c r="F37" s="2" t="s">
        <v>178</v>
      </c>
      <c r="G37" s="4">
        <v>179.1</v>
      </c>
      <c r="H37" s="6" t="s">
        <v>179</v>
      </c>
    </row>
    <row r="38" spans="1:8" x14ac:dyDescent="0.25">
      <c r="A38" s="5" t="s">
        <v>126</v>
      </c>
      <c r="B38" s="2" t="s">
        <v>127</v>
      </c>
      <c r="C38" s="3">
        <v>39370</v>
      </c>
      <c r="D38" s="2" t="str">
        <f>"9781461644996"</f>
        <v>9781461644996</v>
      </c>
      <c r="E38" s="2" t="str">
        <f>"9780742538399"</f>
        <v>9780742538399</v>
      </c>
      <c r="F38" s="2" t="s">
        <v>18</v>
      </c>
      <c r="G38" s="4">
        <v>942.02099999999996</v>
      </c>
      <c r="H38" s="6" t="s">
        <v>128</v>
      </c>
    </row>
    <row r="39" spans="1:8" x14ac:dyDescent="0.25">
      <c r="A39" s="5" t="s">
        <v>199</v>
      </c>
      <c r="B39" s="2" t="s">
        <v>200</v>
      </c>
      <c r="C39" s="3">
        <v>38723</v>
      </c>
      <c r="D39" s="2" t="str">
        <f>"9781847877277"</f>
        <v>9781847877277</v>
      </c>
      <c r="E39" s="2" t="str">
        <f>"9780761942627"</f>
        <v>9780761942627</v>
      </c>
      <c r="F39" s="2" t="s">
        <v>201</v>
      </c>
      <c r="G39" s="4">
        <v>304.2</v>
      </c>
      <c r="H39" s="6" t="s">
        <v>202</v>
      </c>
    </row>
    <row r="40" spans="1:8" x14ac:dyDescent="0.25">
      <c r="A40" s="5" t="s">
        <v>203</v>
      </c>
      <c r="B40" s="2" t="s">
        <v>200</v>
      </c>
      <c r="C40" s="3">
        <v>40819</v>
      </c>
      <c r="D40" s="2" t="str">
        <f>"9781446254202"</f>
        <v>9781446254202</v>
      </c>
      <c r="E40" s="2" t="str">
        <f>"9781847874351"</f>
        <v>9781847874351</v>
      </c>
      <c r="F40" s="2" t="s">
        <v>38</v>
      </c>
      <c r="G40" s="4">
        <v>306.48423000000003</v>
      </c>
    </row>
    <row r="41" spans="1:8" x14ac:dyDescent="0.25">
      <c r="A41" s="5" t="s">
        <v>44</v>
      </c>
      <c r="B41" s="2" t="s">
        <v>45</v>
      </c>
      <c r="C41" s="3">
        <v>41417</v>
      </c>
      <c r="D41" s="2" t="str">
        <f>"9780810884700"</f>
        <v>9780810884700</v>
      </c>
      <c r="E41" s="2" t="str">
        <f>"9780810884694"</f>
        <v>9780810884694</v>
      </c>
      <c r="F41" s="2" t="s">
        <v>46</v>
      </c>
      <c r="G41" s="4">
        <v>297.0967</v>
      </c>
      <c r="H41" s="6" t="s">
        <v>47</v>
      </c>
    </row>
    <row r="42" spans="1:8" x14ac:dyDescent="0.25">
      <c r="A42" s="5" t="s">
        <v>55</v>
      </c>
      <c r="B42" s="2" t="s">
        <v>56</v>
      </c>
      <c r="C42" s="3">
        <v>41499</v>
      </c>
      <c r="D42" s="2" t="str">
        <f>"9789400768697"</f>
        <v>9789400768697</v>
      </c>
      <c r="E42" s="2" t="str">
        <f>"9789401783101"</f>
        <v>9789401783101</v>
      </c>
      <c r="F42" s="2" t="s">
        <v>57</v>
      </c>
      <c r="G42" s="4">
        <v>150</v>
      </c>
      <c r="H42" s="6" t="s">
        <v>58</v>
      </c>
    </row>
    <row r="43" spans="1:8" x14ac:dyDescent="0.25">
      <c r="A43" s="5" t="s">
        <v>102</v>
      </c>
      <c r="B43" s="2" t="s">
        <v>12</v>
      </c>
      <c r="C43" s="3">
        <v>39301</v>
      </c>
      <c r="D43" s="2" t="str">
        <f>"9780203946220"</f>
        <v>9780203946220</v>
      </c>
      <c r="E43" s="2" t="str">
        <f>"9780415421027"</f>
        <v>9780415421027</v>
      </c>
      <c r="F43" s="2" t="s">
        <v>103</v>
      </c>
      <c r="G43" s="4">
        <v>170</v>
      </c>
    </row>
    <row r="44" spans="1:8" x14ac:dyDescent="0.25">
      <c r="A44" s="5" t="s">
        <v>152</v>
      </c>
      <c r="B44" s="2" t="s">
        <v>12</v>
      </c>
      <c r="C44" s="3">
        <v>36892</v>
      </c>
      <c r="D44" s="2" t="str">
        <f>"9781410600790"</f>
        <v>9781410600790</v>
      </c>
      <c r="E44" s="2" t="str">
        <f>"9780805837919"</f>
        <v>9780805837919</v>
      </c>
      <c r="F44" s="2" t="s">
        <v>153</v>
      </c>
      <c r="G44" s="4">
        <v>418</v>
      </c>
      <c r="H44" s="6" t="s">
        <v>154</v>
      </c>
    </row>
    <row r="45" spans="1:8" x14ac:dyDescent="0.25">
      <c r="A45" s="5" t="s">
        <v>134</v>
      </c>
      <c r="B45" s="2" t="s">
        <v>12</v>
      </c>
      <c r="C45" s="3">
        <v>41842</v>
      </c>
      <c r="D45" s="2" t="str">
        <f>"9781317876021"</f>
        <v>9781317876021</v>
      </c>
      <c r="E45" s="2" t="str">
        <f>"9780582418516"</f>
        <v>9780582418516</v>
      </c>
      <c r="F45" s="2" t="s">
        <v>135</v>
      </c>
      <c r="G45" s="4">
        <v>909.07</v>
      </c>
      <c r="H45" s="6" t="s">
        <v>136</v>
      </c>
    </row>
    <row r="46" spans="1:8" x14ac:dyDescent="0.25">
      <c r="A46" s="5" t="s">
        <v>84</v>
      </c>
      <c r="B46" s="2" t="s">
        <v>12</v>
      </c>
      <c r="C46" s="3">
        <v>41724</v>
      </c>
      <c r="D46" s="2" t="str">
        <f>"9781136208034"</f>
        <v>9781136208034</v>
      </c>
      <c r="E46" s="2" t="str">
        <f>"9780415634267"</f>
        <v>9780415634267</v>
      </c>
      <c r="F46" s="2" t="s">
        <v>34</v>
      </c>
      <c r="G46" s="4" t="s">
        <v>85</v>
      </c>
      <c r="H46" s="6" t="s">
        <v>86</v>
      </c>
    </row>
    <row r="47" spans="1:8" x14ac:dyDescent="0.25">
      <c r="A47" s="5" t="s">
        <v>139</v>
      </c>
      <c r="B47" s="2" t="s">
        <v>12</v>
      </c>
      <c r="C47" s="3">
        <v>41801</v>
      </c>
      <c r="D47" s="2" t="str">
        <f>"9781317878216"</f>
        <v>9781317878216</v>
      </c>
      <c r="E47" s="2" t="str">
        <f>"9780582369870"</f>
        <v>9780582369870</v>
      </c>
    </row>
    <row r="48" spans="1:8" x14ac:dyDescent="0.25">
      <c r="A48" s="5" t="s">
        <v>175</v>
      </c>
      <c r="B48" s="2" t="s">
        <v>12</v>
      </c>
      <c r="C48" s="3">
        <v>41660</v>
      </c>
      <c r="D48" s="2" t="str">
        <f>"9781317813675"</f>
        <v>9781317813675</v>
      </c>
      <c r="E48" s="2" t="str">
        <f>"9780415496353"</f>
        <v>9780415496353</v>
      </c>
      <c r="F48" s="2" t="s">
        <v>173</v>
      </c>
      <c r="G48" s="4">
        <v>791.43010000000004</v>
      </c>
      <c r="H48" s="6" t="s">
        <v>176</v>
      </c>
    </row>
    <row r="49" spans="1:8" x14ac:dyDescent="0.25">
      <c r="A49" s="5" t="s">
        <v>123</v>
      </c>
      <c r="B49" s="2" t="s">
        <v>12</v>
      </c>
      <c r="C49" s="3">
        <v>41407</v>
      </c>
      <c r="D49" s="2" t="str">
        <f>"9781134721702"</f>
        <v>9781134721702</v>
      </c>
      <c r="E49" s="2" t="str">
        <f>"9780415939706"</f>
        <v>9780415939706</v>
      </c>
      <c r="F49" s="2" t="s">
        <v>46</v>
      </c>
      <c r="G49" s="4" t="s">
        <v>124</v>
      </c>
      <c r="H49" s="6" t="s">
        <v>125</v>
      </c>
    </row>
    <row r="50" spans="1:8" x14ac:dyDescent="0.25">
      <c r="A50" s="5" t="s">
        <v>78</v>
      </c>
      <c r="B50" s="2" t="s">
        <v>12</v>
      </c>
      <c r="C50" s="3">
        <v>37925</v>
      </c>
      <c r="D50" s="2" t="str">
        <f>"9781444114003"</f>
        <v>9781444114003</v>
      </c>
      <c r="E50" s="2" t="str">
        <f>"9780340764251"</f>
        <v>9780340764251</v>
      </c>
      <c r="F50" s="2" t="s">
        <v>79</v>
      </c>
      <c r="G50" s="4">
        <v>610.28499999999997</v>
      </c>
    </row>
    <row r="51" spans="1:8" x14ac:dyDescent="0.25">
      <c r="A51" s="5" t="s">
        <v>26</v>
      </c>
      <c r="B51" s="2" t="s">
        <v>12</v>
      </c>
      <c r="C51" s="3">
        <v>38199</v>
      </c>
      <c r="D51" s="2" t="str">
        <f>"9780203712535"</f>
        <v>9780203712535</v>
      </c>
      <c r="E51" s="2" t="str">
        <f>"9780415307864"</f>
        <v>9780415307864</v>
      </c>
      <c r="F51" s="2" t="s">
        <v>18</v>
      </c>
      <c r="G51" s="4">
        <v>954</v>
      </c>
      <c r="H51" s="6" t="s">
        <v>27</v>
      </c>
    </row>
    <row r="52" spans="1:8" x14ac:dyDescent="0.25">
      <c r="A52" s="5" t="s">
        <v>11</v>
      </c>
      <c r="B52" s="2" t="s">
        <v>12</v>
      </c>
      <c r="C52" s="3">
        <v>41789</v>
      </c>
      <c r="D52" s="2" t="str">
        <f>"9781317801658"</f>
        <v>9781317801658</v>
      </c>
      <c r="E52" s="2" t="str">
        <f>"9780415743754"</f>
        <v>9780415743754</v>
      </c>
      <c r="F52" s="2" t="s">
        <v>13</v>
      </c>
      <c r="G52" s="4" t="s">
        <v>14</v>
      </c>
      <c r="H52" s="6" t="s">
        <v>15</v>
      </c>
    </row>
    <row r="53" spans="1:8" x14ac:dyDescent="0.25">
      <c r="A53" s="5" t="s">
        <v>196</v>
      </c>
      <c r="B53" s="2" t="s">
        <v>12</v>
      </c>
      <c r="C53" s="3">
        <v>38201</v>
      </c>
      <c r="D53" s="2" t="str">
        <f>"9780203006184"</f>
        <v>9780203006184</v>
      </c>
      <c r="E53" s="2" t="str">
        <f>"9780415250788"</f>
        <v>9780415250788</v>
      </c>
      <c r="F53" s="2" t="s">
        <v>34</v>
      </c>
      <c r="G53" s="4" t="s">
        <v>197</v>
      </c>
      <c r="H53" s="6" t="s">
        <v>198</v>
      </c>
    </row>
    <row r="54" spans="1:8" x14ac:dyDescent="0.25">
      <c r="A54" s="5" t="s">
        <v>229</v>
      </c>
      <c r="B54" s="2" t="s">
        <v>12</v>
      </c>
      <c r="C54" s="3">
        <v>40402</v>
      </c>
      <c r="D54" s="2" t="str">
        <f>"9781849774956"</f>
        <v>9781849774956</v>
      </c>
      <c r="E54" s="2" t="str">
        <f>"9781844076741"</f>
        <v>9781844076741</v>
      </c>
      <c r="F54" s="2" t="s">
        <v>38</v>
      </c>
      <c r="G54" s="4">
        <v>307.76</v>
      </c>
      <c r="H54" s="6" t="s">
        <v>230</v>
      </c>
    </row>
    <row r="55" spans="1:8" x14ac:dyDescent="0.25">
      <c r="A55" s="5" t="s">
        <v>158</v>
      </c>
      <c r="B55" s="2" t="s">
        <v>12</v>
      </c>
      <c r="C55" s="3">
        <v>41604</v>
      </c>
      <c r="D55" s="2" t="str">
        <f>"9781317862734"</f>
        <v>9781317862734</v>
      </c>
      <c r="E55" s="2" t="str">
        <f>"9781408205051"</f>
        <v>9781408205051</v>
      </c>
      <c r="F55" s="2" t="s">
        <v>153</v>
      </c>
      <c r="G55" s="4">
        <v>418.00099999999998</v>
      </c>
      <c r="H55" s="6" t="s">
        <v>159</v>
      </c>
    </row>
    <row r="56" spans="1:8" x14ac:dyDescent="0.25">
      <c r="A56" s="5" t="s">
        <v>224</v>
      </c>
      <c r="B56" s="2" t="s">
        <v>12</v>
      </c>
      <c r="C56" s="3">
        <v>41753</v>
      </c>
      <c r="D56" s="2" t="str">
        <f>"9781317817673"</f>
        <v>9781317817673</v>
      </c>
      <c r="E56" s="2" t="str">
        <f>"9780415735902"</f>
        <v>9780415735902</v>
      </c>
    </row>
    <row r="57" spans="1:8" x14ac:dyDescent="0.25">
      <c r="A57" s="5" t="s">
        <v>121</v>
      </c>
      <c r="B57" s="2" t="s">
        <v>12</v>
      </c>
      <c r="C57" s="3">
        <v>37761</v>
      </c>
      <c r="D57" s="2" t="str">
        <f>"9780203165225"</f>
        <v>9780203165225</v>
      </c>
      <c r="E57" s="2" t="str">
        <f>"9780713472462"</f>
        <v>9780713472462</v>
      </c>
      <c r="F57" s="2" t="s">
        <v>18</v>
      </c>
      <c r="G57" s="4">
        <v>942</v>
      </c>
      <c r="H57" s="6" t="s">
        <v>122</v>
      </c>
    </row>
    <row r="58" spans="1:8" x14ac:dyDescent="0.25">
      <c r="A58" s="5" t="s">
        <v>75</v>
      </c>
      <c r="B58" s="2" t="s">
        <v>12</v>
      </c>
      <c r="C58" s="3">
        <v>41451</v>
      </c>
      <c r="D58" s="2" t="str">
        <f>"9781134055234"</f>
        <v>9781134055234</v>
      </c>
      <c r="E58" s="2" t="str">
        <f>"9780415673082"</f>
        <v>9780415673082</v>
      </c>
      <c r="F58" s="2" t="s">
        <v>18</v>
      </c>
      <c r="G58" s="4" t="s">
        <v>76</v>
      </c>
      <c r="H58" s="6" t="s">
        <v>77</v>
      </c>
    </row>
    <row r="59" spans="1:8" x14ac:dyDescent="0.25">
      <c r="A59" s="5" t="s">
        <v>189</v>
      </c>
      <c r="B59" s="2" t="s">
        <v>12</v>
      </c>
      <c r="C59" s="3">
        <v>41660</v>
      </c>
      <c r="D59" s="2" t="str">
        <f>"9781135350758"</f>
        <v>9781135350758</v>
      </c>
      <c r="E59" s="2" t="str">
        <f>"9780415936644"</f>
        <v>9780415936644</v>
      </c>
      <c r="F59" s="2" t="s">
        <v>173</v>
      </c>
      <c r="G59" s="4" t="s">
        <v>190</v>
      </c>
      <c r="H59" s="6" t="s">
        <v>191</v>
      </c>
    </row>
    <row r="60" spans="1:8" x14ac:dyDescent="0.25">
      <c r="A60" s="5" t="s">
        <v>180</v>
      </c>
      <c r="B60" s="2" t="s">
        <v>12</v>
      </c>
      <c r="C60" s="3">
        <v>41803</v>
      </c>
      <c r="D60" s="2" t="str">
        <f>"9781135013219"</f>
        <v>9781135013219</v>
      </c>
      <c r="E60" s="2" t="str">
        <f>"9780415843997"</f>
        <v>9780415843997</v>
      </c>
      <c r="F60" s="2" t="s">
        <v>173</v>
      </c>
      <c r="G60" s="4">
        <v>791.43</v>
      </c>
      <c r="H60" s="6" t="s">
        <v>181</v>
      </c>
    </row>
    <row r="61" spans="1:8" x14ac:dyDescent="0.25">
      <c r="A61" s="5" t="s">
        <v>59</v>
      </c>
      <c r="B61" s="2" t="s">
        <v>12</v>
      </c>
      <c r="C61" s="3">
        <v>41612</v>
      </c>
      <c r="D61" s="2" t="str">
        <f>"9781317917632"</f>
        <v>9781317917632</v>
      </c>
      <c r="E61" s="2" t="str">
        <f>"9780415834926"</f>
        <v>9780415834926</v>
      </c>
      <c r="F61" s="2" t="s">
        <v>60</v>
      </c>
      <c r="G61" s="4" t="s">
        <v>61</v>
      </c>
      <c r="H61" s="6" t="s">
        <v>62</v>
      </c>
    </row>
    <row r="62" spans="1:8" x14ac:dyDescent="0.25">
      <c r="A62" s="5" t="s">
        <v>140</v>
      </c>
      <c r="B62" s="2" t="s">
        <v>12</v>
      </c>
      <c r="C62" s="3">
        <v>37260</v>
      </c>
      <c r="D62" s="2" t="str">
        <f>"9780203007525"</f>
        <v>9780203007525</v>
      </c>
      <c r="E62" s="2" t="str">
        <f>"9781857284669"</f>
        <v>9781857284669</v>
      </c>
      <c r="F62" s="2" t="s">
        <v>141</v>
      </c>
      <c r="G62" s="4" t="s">
        <v>142</v>
      </c>
      <c r="H62" s="6" t="s">
        <v>143</v>
      </c>
    </row>
    <row r="63" spans="1:8" x14ac:dyDescent="0.25">
      <c r="A63" s="5" t="s">
        <v>72</v>
      </c>
      <c r="B63" s="2" t="s">
        <v>73</v>
      </c>
      <c r="C63" s="3">
        <v>41719</v>
      </c>
      <c r="D63" s="2" t="str">
        <f>"9780813145617"</f>
        <v>9780813145617</v>
      </c>
      <c r="E63" s="2" t="str">
        <f>"9780813124735"</f>
        <v>9780813124735</v>
      </c>
      <c r="F63" s="2" t="s">
        <v>18</v>
      </c>
      <c r="G63" s="4">
        <v>959.70429999999999</v>
      </c>
      <c r="H63" s="6" t="s">
        <v>74</v>
      </c>
    </row>
    <row r="64" spans="1:8" x14ac:dyDescent="0.25">
      <c r="A64" s="5" t="s">
        <v>186</v>
      </c>
      <c r="B64" s="2" t="s">
        <v>67</v>
      </c>
      <c r="C64" s="3">
        <v>40169</v>
      </c>
      <c r="D64" s="2" t="str">
        <f>"9780520945135"</f>
        <v>9780520945135</v>
      </c>
      <c r="E64" s="2" t="str">
        <f>"9780520260634"</f>
        <v>9780520260634</v>
      </c>
      <c r="F64" s="2" t="s">
        <v>46</v>
      </c>
      <c r="G64" s="4" t="s">
        <v>187</v>
      </c>
      <c r="H64" s="6" t="s">
        <v>188</v>
      </c>
    </row>
    <row r="65" spans="1:8" x14ac:dyDescent="0.25">
      <c r="A65" s="5" t="s">
        <v>70</v>
      </c>
      <c r="B65" s="2" t="s">
        <v>67</v>
      </c>
      <c r="C65" s="3">
        <v>40442</v>
      </c>
      <c r="D65" s="2" t="str">
        <f>"9780520948099"</f>
        <v>9780520948099</v>
      </c>
      <c r="E65" s="2" t="str">
        <f>"9780520268180"</f>
        <v>9780520268180</v>
      </c>
      <c r="F65" s="2" t="s">
        <v>18</v>
      </c>
      <c r="G65" s="4">
        <v>940.2</v>
      </c>
      <c r="H65" s="6" t="s">
        <v>71</v>
      </c>
    </row>
    <row r="66" spans="1:8" x14ac:dyDescent="0.25">
      <c r="A66" s="5" t="s">
        <v>66</v>
      </c>
      <c r="B66" s="2" t="s">
        <v>67</v>
      </c>
      <c r="C66" s="3">
        <v>39401</v>
      </c>
      <c r="D66" s="2" t="str">
        <f>"9780520934160"</f>
        <v>9780520934160</v>
      </c>
      <c r="E66" s="2" t="str">
        <f>"9780520258129"</f>
        <v>9780520258129</v>
      </c>
      <c r="F66" s="2" t="s">
        <v>68</v>
      </c>
      <c r="G66" s="4">
        <v>901</v>
      </c>
      <c r="H66" s="6" t="s">
        <v>69</v>
      </c>
    </row>
    <row r="67" spans="1:8" x14ac:dyDescent="0.25">
      <c r="A67" s="5" t="s">
        <v>182</v>
      </c>
      <c r="B67" s="2" t="s">
        <v>183</v>
      </c>
      <c r="C67" s="3">
        <v>40026</v>
      </c>
      <c r="D67" s="2" t="str">
        <f>"9780226507149"</f>
        <v>9780226507149</v>
      </c>
      <c r="E67" s="2" t="str">
        <f>"9780226507132"</f>
        <v>9780226507132</v>
      </c>
      <c r="F67" s="2" t="s">
        <v>46</v>
      </c>
      <c r="G67" s="4" t="s">
        <v>184</v>
      </c>
      <c r="H67" s="6" t="s">
        <v>185</v>
      </c>
    </row>
    <row r="68" spans="1:8" x14ac:dyDescent="0.25">
      <c r="A68" s="5" t="s">
        <v>48</v>
      </c>
      <c r="B68" s="2" t="s">
        <v>49</v>
      </c>
      <c r="C68" s="3">
        <v>40631</v>
      </c>
      <c r="D68" s="2" t="str">
        <f>"9781444395280"</f>
        <v>9781444395280</v>
      </c>
      <c r="E68" s="2" t="str">
        <f>"9781118863213"</f>
        <v>9781118863213</v>
      </c>
      <c r="F68" s="2" t="s">
        <v>38</v>
      </c>
      <c r="G68" s="4" t="s">
        <v>50</v>
      </c>
      <c r="H68" s="6" t="s">
        <v>51</v>
      </c>
    </row>
    <row r="69" spans="1:8" x14ac:dyDescent="0.25">
      <c r="A69" s="5" t="s">
        <v>52</v>
      </c>
      <c r="B69" s="2" t="s">
        <v>49</v>
      </c>
      <c r="C69" s="3">
        <v>40666</v>
      </c>
      <c r="D69" s="2" t="str">
        <f>"9781444396690"</f>
        <v>9781444396690</v>
      </c>
      <c r="E69" s="2" t="str">
        <f>"9781405190053"</f>
        <v>9781405190053</v>
      </c>
      <c r="F69" s="2" t="s">
        <v>53</v>
      </c>
      <c r="G69" s="4">
        <v>306.43</v>
      </c>
      <c r="H69" s="6" t="s">
        <v>54</v>
      </c>
    </row>
    <row r="70" spans="1:8" x14ac:dyDescent="0.25">
      <c r="A70" s="5" t="s">
        <v>104</v>
      </c>
      <c r="B70" s="2" t="s">
        <v>49</v>
      </c>
      <c r="C70" s="3">
        <v>40554</v>
      </c>
      <c r="D70" s="2" t="str">
        <f>"9780470022375"</f>
        <v>9780470022375</v>
      </c>
      <c r="E70" s="2" t="str">
        <f>"9780470022368"</f>
        <v>9780470022368</v>
      </c>
      <c r="F70" s="2" t="s">
        <v>105</v>
      </c>
      <c r="G70" s="4" t="s">
        <v>106</v>
      </c>
      <c r="H70" s="6" t="s">
        <v>107</v>
      </c>
    </row>
    <row r="71" spans="1:8" x14ac:dyDescent="0.25">
      <c r="A71" s="5" t="s">
        <v>129</v>
      </c>
      <c r="B71" s="2" t="s">
        <v>130</v>
      </c>
      <c r="C71" s="3">
        <v>38718</v>
      </c>
      <c r="D71" s="2" t="str">
        <f>"9780889205505"</f>
        <v>9780889205505</v>
      </c>
      <c r="E71" s="2" t="str">
        <f>"9780889201668"</f>
        <v>9780889201668</v>
      </c>
      <c r="F71" s="2" t="s">
        <v>18</v>
      </c>
      <c r="G71" s="4">
        <v>942.01</v>
      </c>
      <c r="H71" s="6" t="s">
        <v>131</v>
      </c>
    </row>
    <row r="72" spans="1:8" x14ac:dyDescent="0.25">
      <c r="A72" s="5" t="s">
        <v>204</v>
      </c>
      <c r="B72" s="2" t="s">
        <v>29</v>
      </c>
      <c r="C72" s="3">
        <v>41403</v>
      </c>
      <c r="D72" s="2" t="str">
        <f>"9781780324074"</f>
        <v>9781780324074</v>
      </c>
      <c r="E72" s="2" t="str">
        <f>"9781780324098"</f>
        <v>9781780324098</v>
      </c>
      <c r="F72" s="2" t="s">
        <v>38</v>
      </c>
      <c r="G72" s="4">
        <v>307.14</v>
      </c>
      <c r="H72" s="6" t="s">
        <v>205</v>
      </c>
    </row>
    <row r="73" spans="1:8" x14ac:dyDescent="0.25">
      <c r="A73" s="5" t="s">
        <v>28</v>
      </c>
      <c r="B73" s="2" t="s">
        <v>29</v>
      </c>
      <c r="C73" s="3">
        <v>41683</v>
      </c>
      <c r="D73" s="2" t="str">
        <f>"9781780328966"</f>
        <v>9781780328966</v>
      </c>
      <c r="E73" s="2" t="str">
        <f>"9781780328942"</f>
        <v>9781780328942</v>
      </c>
      <c r="F73" s="2" t="s">
        <v>30</v>
      </c>
      <c r="G73" s="4">
        <v>303.44091723999998</v>
      </c>
      <c r="H73" s="6" t="s">
        <v>31</v>
      </c>
    </row>
    <row r="1048576" spans="1:8" x14ac:dyDescent="0.25">
      <c r="A1048576" s="11"/>
      <c r="B1048576" s="12"/>
      <c r="C1048576" s="12"/>
      <c r="D1048576" s="12"/>
      <c r="E1048576" s="12"/>
      <c r="F1048576" s="12"/>
      <c r="G1048576" s="13"/>
      <c r="H1048576" s="14"/>
    </row>
  </sheetData>
  <sortState ref="A2:AE73">
    <sortCondition ref="B2:B73"/>
    <sortCondition ref="A2:A73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EBL Ebook purchases August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AITKEN Karen</dc:creator>
  <cp:lastModifiedBy>AITKEN Karen</cp:lastModifiedBy>
  <dcterms:created xsi:type="dcterms:W3CDTF">2014-08-29T10:52:03Z</dcterms:created>
  <dcterms:modified xsi:type="dcterms:W3CDTF">2014-08-29T10:59:54Z</dcterms:modified>
</cp:coreProperties>
</file>